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10335" windowHeight="4395"/>
  </bookViews>
  <sheets>
    <sheet name="2º TRIMESTRE" sheetId="1" r:id="rId1"/>
  </sheets>
  <definedNames>
    <definedName name="_xlnm.Print_Area" localSheetId="0">'2º TRIMESTRE'!$A$1:$G$46</definedName>
  </definedNames>
  <calcPr calcId="144525"/>
</workbook>
</file>

<file path=xl/calcChain.xml><?xml version="1.0" encoding="utf-8"?>
<calcChain xmlns="http://schemas.openxmlformats.org/spreadsheetml/2006/main">
  <c r="B46" i="1" l="1"/>
  <c r="C21" i="1" l="1"/>
  <c r="C40" i="1"/>
  <c r="E38" i="1"/>
  <c r="B38" i="1"/>
  <c r="F37" i="1"/>
  <c r="E37" i="1"/>
  <c r="E36" i="1"/>
  <c r="B36" i="1"/>
  <c r="B40" i="1" s="1"/>
  <c r="F19" i="1"/>
  <c r="F21" i="1" s="1"/>
  <c r="E19" i="1"/>
  <c r="E18" i="1"/>
  <c r="B18" i="1"/>
  <c r="B21" i="1" s="1"/>
  <c r="E17" i="1"/>
  <c r="E35" i="1"/>
  <c r="F34" i="1"/>
  <c r="E34" i="1"/>
  <c r="E15" i="1"/>
  <c r="D15" i="1"/>
  <c r="E33" i="1"/>
  <c r="E14" i="1"/>
  <c r="E21" i="1" s="1"/>
  <c r="E30" i="1"/>
  <c r="F29" i="1"/>
  <c r="F40" i="1" s="1"/>
  <c r="E29" i="1"/>
  <c r="E28" i="1"/>
  <c r="E40" i="1" s="1"/>
  <c r="B43" i="1" l="1"/>
  <c r="D33" i="1"/>
  <c r="D13" i="1"/>
  <c r="D12" i="1"/>
  <c r="D30" i="1"/>
  <c r="D29" i="1"/>
  <c r="D40" i="1" l="1"/>
  <c r="B41" i="1" s="1"/>
  <c r="B44" i="1" s="1"/>
  <c r="D21" i="1"/>
  <c r="B22" i="1" s="1"/>
  <c r="C44" i="1"/>
  <c r="F44" i="1" l="1"/>
  <c r="D44" i="1" l="1"/>
  <c r="E44" i="1"/>
</calcChain>
</file>

<file path=xl/sharedStrings.xml><?xml version="1.0" encoding="utf-8"?>
<sst xmlns="http://schemas.openxmlformats.org/spreadsheetml/2006/main" count="79" uniqueCount="45">
  <si>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</si>
  <si>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</si>
  <si>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</si>
  <si>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</si>
  <si>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</si>
  <si>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</si>
  <si>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</si>
  <si>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</si>
  <si>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</si>
  <si>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</si>
  <si>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</si>
  <si>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</si>
  <si>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</si>
  <si>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TERMINADA</t>
  </si>
  <si>
    <t>INVERSION 2016</t>
  </si>
  <si>
    <t xml:space="preserve">DE ACUERDO AL ARTICULO 63 DE LA LEY DE AGUAS PARA LOS MUNICIPIO DEL ESTADO DE COAHUILA DE ZARAGOZA, SE PUBLICA LAS INVERSIONES QUE SE REALIZAN CON LOS INGRESOS POR DERECHOS DE FACTIBILIDADES Y/O INTERCONEXION EN EL EJERCICIO 2016 </t>
  </si>
  <si>
    <t>REPOSICION DE ATARJEA Y 5 DESCARGAS EN CALLE BRAVO ENTRE MINA Y PRIV. MINA DE LA COL. EL PUEBLO EN LA CIUDAD DE MONCLOVA, COAHUILA DE ZARAGOZA.</t>
  </si>
  <si>
    <t>REHABILITACIÓN DE PILA BUENOS AIRES DE LA COLONIA BUENOS AIRES EN LA CIUDAD DE MONCLOVA, COAHUILA DE ZARAGOZA</t>
  </si>
  <si>
    <t>129.40 M.L. CONSTRUCCIÓN DE ATARJEA EN BLVD. HAROLD R. PAPE CON CALLE BRAVO, PARA DARLE SALIDA A AGUAS RESIDUALES DEL D.I.F. EN LA CIUDAD DE MONCLOVA, COAHUILA DE ZARAGOZA.</t>
  </si>
  <si>
    <t>REPOSICIÓN DE LÍNEA (743.00 M.L.) Y 150 TOMAS EN CALLE ALTOS IBARRA ENTRE ABASOLO Y PROGRESO Y ABASOLO ENTRE ALTOS IBARRA Y JUÁREZ DE LA ZONA CENTRO EN LA CIUDAD DE MONCLOVA, COAHUILA DE ZARAGOZA.</t>
  </si>
  <si>
    <t>REHABILITACIÓN DE PILA LA LOMA UBICADA EN COLONIA LA LOMA EN LA CIUDAD DE MONCLOVA, COAHUILA DE ZARAGOZA.</t>
  </si>
  <si>
    <t>REPOSICIÓN DE LÍNEA (267.00 M.L.) EN BLVD. HAROLD R. PAPE A LA ALTURA DE LA PLANTA GALVANIZADORA DE AHMSA DE LA CIUDAD DE MONCLOVA, COAHUILA DE ZARAGOZA.</t>
  </si>
  <si>
    <t>REHABILITACIÓN DE POZO MONCLOVA 1</t>
  </si>
  <si>
    <t>REHABILITACIÓN DE POZO PLACETAS</t>
  </si>
  <si>
    <t>REHABILITACIÓN DE POZO CARNERO</t>
  </si>
  <si>
    <t>REHABILITACIÓN DE POZO POTRERO UBICADO EN LA COLONIA OSCAR FLORES TAPIA AL ORIENTE DE LA CIUDAD DE MOCNCLOVA, COAHUILA DE ZARAGOZA.</t>
  </si>
  <si>
    <t>4,000 M2 SUMINISTRO E INSTALACIÓN DE CARPETA ASFÁLTICA PARA DIFERENTES PUNTOS DE LAS CIUDADES DE MONCLOVA Y FRONTERA, COAHUILA DE ZARAGOZA.</t>
  </si>
  <si>
    <t xml:space="preserve"> CONSTRUCCIÓN DE PAVIMENTO Y/O BANQUETA DE CONCRETO PARA DIFERENTES PUNTOS DE LAS CIUDADES DE MONCLOVA Y FRONTERA, COAHUILA DE ZARAGOZA.</t>
  </si>
  <si>
    <t>REPOSICIÓN DE SUBCOLECTOR EN AV. SIDERMEX ENTRE CALLES LUIS LINNG Y ADOLFO FISHER, DE LA COL. OBRERA SUR 2º. SECTOR DE LA CIUDAD DE MONCLOVA, COAHUILA DE ZARAGOZA.</t>
  </si>
  <si>
    <t>REHABILITACIÓN GENERAL DE SISTEMA DE TIERRAS DE LOS POZOS, BURÓCRATAS, CARNERO, MATILDE BARRERA, MONCLOVA 1, MONCLOVA 2, PLACETAS, SAN JOSÉ 1 Y 3, TORRES 1, TORRES 2, VIBORILLAS 1, VIBORILLAS 3, VIBORILLAS 4, VIBORILLAS 5, VIBORILLAS 7, POZUELOS 1, POZO 5ª, 5B, POZO 6, POZO 8, POZO 8B, POZO 13, POZO 14 Y POZO 15 UBICADOS EN DIFERENTES PUNTOS DE MONCLOVA Y FRONTERA, COAHUILA DE ZARAGOZA.</t>
  </si>
  <si>
    <t>REPOSICIÓN DE ATARJEA, SUBCOLECTOR DE 45 CMS. (18”) Ø Y 30 DESCARGAS, PARA LA ZONA URBANA DE MONCLOVA Y FRONTERA, COAHUILA DE ZARAGOZA.</t>
  </si>
  <si>
    <t>REHABILITACIÓN EN CARCAMO LA RIVERA E INVERSORA, UBICADO EN LA CIUDAD DE MONCLOVA, COAHUILA DE ZARAGOZA.</t>
  </si>
  <si>
    <t>REPOSICIÓN DE SUBCOLECTOR (176.20 M.L.) EN AV. ESTADIO ENTRE CALLES DÉCIMA Y LUIS CASTRO DE LA COL. SAN SALVADOR EN LA CIUDAD DE MONCLOVA, COAHUILA DE ZARAGOZA.</t>
  </si>
  <si>
    <t>REPOSICIÓN DE RED (104.00 M.L.) Y 16 TOMAS EN CALLE RAMOS ARIZPE ENTRE CALLES DEL PASO Y BRUNO NEIRA EN EL FRACC. CARRANZA DE LA CIUDAD DE MONCLOVA, COAHUILA DE ZARAGOZA.</t>
  </si>
  <si>
    <t>CONSTRUCCIÓN DE RED (138.00 M.L.) Y 16 TOMAS EN CALLE ROBLE ENTRE CALLES TRÉBOL Y NOGAL DEL FRACC. PRADO DE LA CIUDAD DE MONCLOVA, COAHUILA DE ZARAGOZA.</t>
  </si>
  <si>
    <t>TOTAL CONTRATADO EN EL EJERCICIO 2016</t>
  </si>
  <si>
    <t>TOTAL EJECUTADO EN EL EJERCICIO 2016</t>
  </si>
  <si>
    <t>REHABILITACIÓN DE CASETA Y BAÑO DE REBOMBEO GUADALUPE, UBICADO EN LA COLONIA GUADALUPE DE LA CIUDAD DE MONCLOVA, COAHUILA DE ZARAGOZA.</t>
  </si>
  <si>
    <t>CONSTRUCCIÓN DE DIVISIONES PARA OFICINAS EN EDIFICIO DE SUPERVISORES SIMAS UBICADO EN LA OBRERA SUR 2° SECTOR EN LA CD. DE MONCLOVA, COAHUILA DE ZARAGOZA.</t>
  </si>
  <si>
    <t>REPOSICIÓN DE COLECTOR (177.45 M.L.) EN AV. SUSAN LOU PAPE Y ADOLFO LÓPEZ MATEOS DE LA COLONIA PROGRESO EN LA CIUDAD DE MONCLOVA, COAHUILA DE ZARAGOZA.</t>
  </si>
  <si>
    <t>REHABILITACIÓN DE OBRA CIVIL DE POZO CIENEGUILLAS, UBICADO A UN COSTADO DE AVE. LAS TORRES A LA ALTURA  DE LA COLONIA 288, AL ORIENTE DE LA CIUDAD DE MONCLOVA, COAHUILA DE ZARAGOZA.</t>
  </si>
  <si>
    <t>REPOSICIÓN DE LÍNEA DE 24"Ø, DE LOS LÍMITES DE MONCLOVA Y FRONTERA HASTA EL ARROYO FRONTERA, EN LA CD. DE FRONTERA COAHUILA DE ZARAGOZA.</t>
  </si>
  <si>
    <t>REPOSICIÓN DE SUBCOLECTOR  (168.00 M.L.) Y 7 DESCARGAS EN CALLE NISPEROS ENTRE AVENIDA PRINCIPAL Y CALLE CASCADA DE LA COLONIA SAN MIGUEL EN LA CIUDAD DE MONCLOVA, COAHUILA DE ZARAGOZA.</t>
  </si>
  <si>
    <t>REUBICACIÓN DE RED (176.00 M.L.) Y 10 TOMAS EN CALLE GUADALAJARA ENTRE CALLES CARACAS Y BLVD. FCO. I. MADERO DE LA COLONIA GUADALUPE DE LA CIUDAD DE MONCLOVA, COAHUILA DE ZARAGOZA.</t>
  </si>
  <si>
    <t>REPOSICIÓN Y REUBICACIÓN DE COLECTOR (251.00 M.L.) PONIENTE EN CALLE MIGUEL SCHWAB, AV. SIDERMEX, DOROTEO VALDEZ Y MÁRTIRES DE GUANAJUATO DE LA COL. OBRERA SUR 2º SECTOR EN LA CIUDAD DE MONCLOVA, 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</si>
</sst>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00_);_(&quot;$&quot;* \(#,##0.00\);_(&quot;$&quot;* &quot;-&quot;??_);_(@_)"/>
    <numFmt numFmtId="165" formatCode="_ [$$-2C0A]\ * #,##0.00_ ;_ [$$-2C0A]\ * \-#,##0.00_ ;_ [$$-2C0A]\ * &quot;-&quot;??_ ;_ @_ "/>
  </numFmts>
  <fonts count="9"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28">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1" fillId="0" borderId="0" xfId="0" applyNumberFormat="1" applyFont="1"/>
    <xf numFmtId="165" fontId="0" fillId="0" borderId="0" xfId="0" applyNumberFormat="1"/>
    <xf numFmtId="165" fontId="0" fillId="0" borderId="0" xfId="0" applyNumberFormat="1" applyFon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NumberFormat="1" applyFont="1" applyFill="1" applyBorder="1" applyAlignment="1">
      <alignment horizontal="right" vertical="top" wrapText="1"/>
    </xf>
    <xf numFmtId="165" fontId="3" fillId="0" borderId="1" xfId="3" applyNumberFormat="1" applyFont="1" applyFill="1" applyBorder="1" applyAlignment="1">
      <alignment vertical="center"/>
    </xf>
    <xf numFmtId="165" fontId="4" fillId="0" borderId="1" xfId="3" applyNumberFormat="1" applyFont="1" applyFill="1" applyBorder="1" applyAlignment="1">
      <alignment horizontal="center" vertical="center"/>
    </xf>
    <xf numFmtId="44" fontId="3" fillId="0" borderId="1" xfId="4" applyNumberFormat="1" applyFont="1" applyFill="1" applyBorder="1" applyAlignment="1">
      <alignment horizontal="right"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44" fontId="4" fillId="0" borderId="1" xfId="3" applyNumberFormat="1" applyFont="1" applyFill="1" applyBorder="1" applyAlignment="1">
      <alignment vertical="center"/>
    </xf>
    <xf numFmtId="4" fontId="8" fillId="0" borderId="1" xfId="0" applyNumberFormat="1" applyFont="1" applyBorder="1" applyAlignment="1">
      <alignment horizontal="center" vertical="center" wrapText="1"/>
    </xf>
    <xf numFmtId="165" fontId="0" fillId="0" borderId="0" xfId="0" applyNumberFormat="1" applyFont="1" applyFill="1"/>
    <xf numFmtId="43" fontId="0" fillId="0" borderId="0" xfId="5" applyFont="1"/>
    <xf numFmtId="43" fontId="0" fillId="0" borderId="0" xfId="0" applyNumberFormat="1"/>
    <xf numFmtId="0" fontId="0" fillId="0" borderId="0" xfId="0" applyFill="1"/>
    <xf numFmtId="0" fontId="7" fillId="0" borderId="0" xfId="0" applyFont="1" applyAlignment="1">
      <alignment horizontal="center" vertical="justify"/>
    </xf>
    <xf numFmtId="0" fontId="5" fillId="0" borderId="0" xfId="0" applyFont="1" applyAlignment="1">
      <alignment horizontal="center" vertical="justify"/>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cellXfs>
  <cellStyles count="6">
    <cellStyle name="Millares" xfId="5" builtinId="3"/>
    <cellStyle name="Moneda" xfId="4" builtinId="4"/>
    <cellStyle name="Moneda 3"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A13" zoomScaleNormal="100" workbookViewId="0">
      <selection activeCell="G25" sqref="G25:G26"/>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9" max="9" width="12.5703125" bestFit="1" customWidth="1"/>
    <col min="11" max="11" width="14.140625" bestFit="1" customWidth="1"/>
  </cols>
  <sheetData>
    <row r="1" spans="1:9" ht="33" customHeight="1" x14ac:dyDescent="0.25">
      <c r="A1" s="23" t="s">
        <v>15</v>
      </c>
      <c r="B1" s="24"/>
      <c r="C1" s="24"/>
      <c r="D1" s="24"/>
      <c r="E1" s="24"/>
      <c r="F1" s="24"/>
      <c r="G1" s="24"/>
    </row>
    <row r="2" spans="1:9" x14ac:dyDescent="0.25">
      <c r="A2" s="10" t="s">
        <v>9</v>
      </c>
      <c r="B2" s="27" t="s">
        <v>14</v>
      </c>
      <c r="C2" s="27"/>
      <c r="D2" s="27"/>
      <c r="E2" s="27"/>
      <c r="F2" s="27"/>
      <c r="G2" s="27"/>
    </row>
    <row r="3" spans="1:9" ht="15" customHeight="1" x14ac:dyDescent="0.25">
      <c r="A3" s="25" t="s">
        <v>0</v>
      </c>
      <c r="B3" s="26" t="s">
        <v>1</v>
      </c>
      <c r="C3" s="26" t="s">
        <v>3</v>
      </c>
      <c r="D3" s="26" t="s">
        <v>2</v>
      </c>
      <c r="E3" s="26" t="s">
        <v>4</v>
      </c>
      <c r="F3" s="26" t="s">
        <v>5</v>
      </c>
      <c r="G3" s="26" t="s">
        <v>6</v>
      </c>
    </row>
    <row r="4" spans="1:9" x14ac:dyDescent="0.25">
      <c r="A4" s="25"/>
      <c r="B4" s="26"/>
      <c r="C4" s="26"/>
      <c r="D4" s="26"/>
      <c r="E4" s="26"/>
      <c r="F4" s="26"/>
      <c r="G4" s="26"/>
    </row>
    <row r="5" spans="1:9" ht="8.25" customHeight="1" x14ac:dyDescent="0.25">
      <c r="A5" s="1"/>
      <c r="B5" s="2"/>
      <c r="C5" s="2"/>
      <c r="D5" s="2"/>
      <c r="E5" s="2"/>
      <c r="F5" s="2"/>
      <c r="G5" s="2"/>
    </row>
    <row r="6" spans="1:9" ht="38.25" x14ac:dyDescent="0.25">
      <c r="A6" s="15" t="s">
        <v>20</v>
      </c>
      <c r="B6" s="17">
        <v>1145074.1000000001</v>
      </c>
      <c r="C6" s="16">
        <v>637088.30000000005</v>
      </c>
      <c r="D6" s="12"/>
      <c r="E6" s="12">
        <v>231325.4</v>
      </c>
      <c r="F6" s="12"/>
      <c r="G6" s="13" t="s">
        <v>13</v>
      </c>
    </row>
    <row r="7" spans="1:9" ht="51" x14ac:dyDescent="0.25">
      <c r="A7" s="15" t="s">
        <v>18</v>
      </c>
      <c r="B7" s="17">
        <v>203983.9</v>
      </c>
      <c r="C7" s="16">
        <v>162465.67000000001</v>
      </c>
      <c r="D7" s="12"/>
      <c r="E7" s="12">
        <v>44443.32</v>
      </c>
      <c r="F7" s="12"/>
      <c r="G7" s="13" t="s">
        <v>13</v>
      </c>
    </row>
    <row r="8" spans="1:9" ht="51" x14ac:dyDescent="0.25">
      <c r="A8" s="15" t="s">
        <v>16</v>
      </c>
      <c r="B8" s="17">
        <v>133527.41249999998</v>
      </c>
      <c r="C8" s="16">
        <v>98193.13</v>
      </c>
      <c r="D8" s="12"/>
      <c r="E8" s="12"/>
      <c r="F8" s="12"/>
      <c r="G8" s="13" t="s">
        <v>13</v>
      </c>
    </row>
    <row r="9" spans="1:9" ht="38.25" x14ac:dyDescent="0.25">
      <c r="A9" s="15" t="s">
        <v>17</v>
      </c>
      <c r="B9" s="17">
        <v>517462.49</v>
      </c>
      <c r="C9" s="16">
        <v>155238.74</v>
      </c>
      <c r="D9" s="12">
        <v>180313.8</v>
      </c>
      <c r="E9" s="16">
        <v>174539.51</v>
      </c>
      <c r="F9" s="12"/>
      <c r="G9" s="13" t="s">
        <v>13</v>
      </c>
    </row>
    <row r="10" spans="1:9" ht="51" x14ac:dyDescent="0.25">
      <c r="A10" s="18" t="s">
        <v>28</v>
      </c>
      <c r="B10" s="17">
        <v>414701.44999999995</v>
      </c>
      <c r="C10" s="16">
        <v>0</v>
      </c>
      <c r="D10" s="16">
        <v>330304.46000000002</v>
      </c>
      <c r="E10" s="16">
        <v>81936.81</v>
      </c>
      <c r="F10" s="12"/>
      <c r="G10" s="13" t="s">
        <v>13</v>
      </c>
    </row>
    <row r="11" spans="1:9" ht="38.25" x14ac:dyDescent="0.25">
      <c r="A11" s="15" t="s">
        <v>31</v>
      </c>
      <c r="B11" s="17">
        <v>75451.274999999994</v>
      </c>
      <c r="C11" s="16"/>
      <c r="D11" s="16">
        <v>60100.85</v>
      </c>
      <c r="E11" s="12"/>
      <c r="F11" s="12"/>
      <c r="G11" s="13" t="s">
        <v>13</v>
      </c>
      <c r="H11" s="22"/>
    </row>
    <row r="12" spans="1:9" x14ac:dyDescent="0.25">
      <c r="A12" s="18" t="s">
        <v>23</v>
      </c>
      <c r="B12" s="17">
        <v>461133.25</v>
      </c>
      <c r="C12" s="16">
        <v>0</v>
      </c>
      <c r="D12" s="16">
        <f>138339.96+56960.61+169644.21</f>
        <v>364944.78</v>
      </c>
      <c r="E12" s="12"/>
      <c r="F12" s="12"/>
      <c r="G12" s="13" t="s">
        <v>13</v>
      </c>
      <c r="H12" s="22"/>
    </row>
    <row r="13" spans="1:9" x14ac:dyDescent="0.25">
      <c r="A13" s="18" t="s">
        <v>24</v>
      </c>
      <c r="B13" s="17">
        <v>359757.72</v>
      </c>
      <c r="C13" s="16">
        <v>0</v>
      </c>
      <c r="D13" s="16">
        <f>107927.32+92295.93+98737.76</f>
        <v>298961.01</v>
      </c>
      <c r="E13" s="12"/>
      <c r="F13" s="12"/>
      <c r="G13" s="13" t="s">
        <v>13</v>
      </c>
      <c r="H13" s="22"/>
    </row>
    <row r="14" spans="1:9" x14ac:dyDescent="0.25">
      <c r="A14" s="18" t="s">
        <v>22</v>
      </c>
      <c r="B14" s="17">
        <v>254174.46</v>
      </c>
      <c r="C14" s="16">
        <v>0</v>
      </c>
      <c r="D14" s="16">
        <v>76252.33</v>
      </c>
      <c r="E14" s="12">
        <f>133140.86+24230.54</f>
        <v>157371.4</v>
      </c>
      <c r="F14" s="12"/>
      <c r="G14" s="13" t="s">
        <v>13</v>
      </c>
      <c r="H14" s="22"/>
      <c r="I14" s="7"/>
    </row>
    <row r="15" spans="1:9" ht="114.75" x14ac:dyDescent="0.25">
      <c r="A15" s="18" t="s">
        <v>29</v>
      </c>
      <c r="B15" s="17">
        <v>433629.72</v>
      </c>
      <c r="C15" s="16">
        <v>0</v>
      </c>
      <c r="D15" s="16">
        <f>130088.92+106995.21</f>
        <v>237084.13</v>
      </c>
      <c r="E15" s="12">
        <f>105042.2+89411.18</f>
        <v>194453.38</v>
      </c>
      <c r="F15" s="12"/>
      <c r="G15" s="13" t="s">
        <v>13</v>
      </c>
      <c r="H15" s="22"/>
    </row>
    <row r="16" spans="1:9" ht="51" x14ac:dyDescent="0.25">
      <c r="A16" s="15" t="s">
        <v>32</v>
      </c>
      <c r="B16" s="17">
        <v>765897.19</v>
      </c>
      <c r="C16" s="16"/>
      <c r="D16" s="16">
        <v>229769.15</v>
      </c>
      <c r="E16" s="12">
        <v>532826.66</v>
      </c>
      <c r="F16" s="12"/>
      <c r="G16" s="13" t="s">
        <v>13</v>
      </c>
      <c r="H16" s="22"/>
    </row>
    <row r="17" spans="1:8" ht="38.25" x14ac:dyDescent="0.25">
      <c r="A17" s="15" t="s">
        <v>37</v>
      </c>
      <c r="B17" s="17">
        <v>89580.94</v>
      </c>
      <c r="C17" s="16"/>
      <c r="D17" s="16"/>
      <c r="E17" s="12">
        <f>41995.15+47199.66</f>
        <v>89194.81</v>
      </c>
      <c r="F17" s="12"/>
      <c r="G17" s="13" t="s">
        <v>13</v>
      </c>
      <c r="H17" s="22"/>
    </row>
    <row r="18" spans="1:8" ht="51" x14ac:dyDescent="0.25">
      <c r="A18" s="15" t="s">
        <v>38</v>
      </c>
      <c r="B18" s="17">
        <f>102542.49+10467.84</f>
        <v>113010.33</v>
      </c>
      <c r="C18" s="16"/>
      <c r="D18" s="16"/>
      <c r="E18" s="12">
        <f>82196.94+19903.56</f>
        <v>102100.5</v>
      </c>
      <c r="F18" s="12">
        <v>10422.719999999999</v>
      </c>
      <c r="G18" s="13" t="s">
        <v>13</v>
      </c>
      <c r="H18" s="22"/>
    </row>
    <row r="19" spans="1:8" ht="51" x14ac:dyDescent="0.25">
      <c r="A19" s="15" t="s">
        <v>39</v>
      </c>
      <c r="B19" s="17">
        <v>516115.24</v>
      </c>
      <c r="C19" s="16"/>
      <c r="D19" s="16"/>
      <c r="E19" s="12">
        <f>142800.04+124597.39</f>
        <v>267397.43</v>
      </c>
      <c r="F19" s="12">
        <f>127356.53+118820.25</f>
        <v>246176.78</v>
      </c>
      <c r="G19" s="13" t="s">
        <v>13</v>
      </c>
      <c r="H19" s="22"/>
    </row>
    <row r="20" spans="1:8" ht="63.75" x14ac:dyDescent="0.25">
      <c r="A20" s="15" t="s">
        <v>44</v>
      </c>
      <c r="B20" s="17">
        <v>1415787.92</v>
      </c>
      <c r="C20" s="16"/>
      <c r="D20" s="16"/>
      <c r="E20" s="12">
        <v>575928.4</v>
      </c>
      <c r="F20" s="12">
        <v>828869.38</v>
      </c>
      <c r="G20" s="13" t="s">
        <v>13</v>
      </c>
      <c r="H20" s="22"/>
    </row>
    <row r="21" spans="1:8" ht="14.25" customHeight="1" x14ac:dyDescent="0.25">
      <c r="A21" s="11" t="s">
        <v>7</v>
      </c>
      <c r="B21" s="3">
        <f>SUM(B6:B20)</f>
        <v>6899287.3975</v>
      </c>
      <c r="C21" s="3">
        <f>SUM(C6:C20)</f>
        <v>1052985.8400000001</v>
      </c>
      <c r="D21" s="3">
        <f>SUM(D6:D20)</f>
        <v>1777730.5099999998</v>
      </c>
      <c r="E21" s="3">
        <f>SUM(E6:E20)</f>
        <v>2451517.62</v>
      </c>
      <c r="F21" s="3">
        <f>SUM(F6:F20)</f>
        <v>1085468.8799999999</v>
      </c>
    </row>
    <row r="22" spans="1:8" x14ac:dyDescent="0.25">
      <c r="A22" s="11" t="s">
        <v>8</v>
      </c>
      <c r="B22" s="3">
        <f>C21+D21+E21+F21</f>
        <v>6367702.8499999996</v>
      </c>
      <c r="C22" s="10"/>
      <c r="D22" s="10"/>
      <c r="E22" s="10"/>
      <c r="F22" s="10"/>
    </row>
    <row r="23" spans="1:8" ht="7.5" customHeight="1" x14ac:dyDescent="0.25"/>
    <row r="24" spans="1:8" x14ac:dyDescent="0.25">
      <c r="A24" s="10" t="s">
        <v>10</v>
      </c>
    </row>
    <row r="25" spans="1:8" x14ac:dyDescent="0.25">
      <c r="A25" s="25" t="s">
        <v>0</v>
      </c>
      <c r="B25" s="26" t="s">
        <v>1</v>
      </c>
      <c r="C25" s="26" t="s">
        <v>3</v>
      </c>
      <c r="D25" s="26" t="s">
        <v>2</v>
      </c>
      <c r="E25" s="26" t="s">
        <v>4</v>
      </c>
      <c r="F25" s="26" t="s">
        <v>5</v>
      </c>
      <c r="G25" s="26" t="s">
        <v>6</v>
      </c>
    </row>
    <row r="26" spans="1:8" ht="15" customHeight="1" x14ac:dyDescent="0.25">
      <c r="A26" s="25"/>
      <c r="B26" s="26"/>
      <c r="C26" s="26"/>
      <c r="D26" s="26"/>
      <c r="E26" s="26"/>
      <c r="F26" s="26"/>
      <c r="G26" s="26"/>
    </row>
    <row r="27" spans="1:8" ht="6.75" customHeight="1" x14ac:dyDescent="0.25">
      <c r="A27" s="1"/>
      <c r="B27" s="2"/>
      <c r="C27" s="2"/>
      <c r="D27" s="2"/>
      <c r="E27" s="2"/>
      <c r="F27" s="2"/>
      <c r="G27" s="2"/>
    </row>
    <row r="28" spans="1:8" ht="38.25" x14ac:dyDescent="0.25">
      <c r="A28" s="18" t="s">
        <v>26</v>
      </c>
      <c r="B28" s="17">
        <v>1310057.6000000001</v>
      </c>
      <c r="C28" s="16">
        <v>0</v>
      </c>
      <c r="D28" s="16">
        <v>250394.69</v>
      </c>
      <c r="E28" s="14">
        <f>328871.31+238749.57</f>
        <v>567620.88</v>
      </c>
      <c r="F28" s="12">
        <v>400473.68</v>
      </c>
      <c r="G28" s="13" t="s">
        <v>11</v>
      </c>
      <c r="H28" s="22"/>
    </row>
    <row r="29" spans="1:8" ht="51" x14ac:dyDescent="0.25">
      <c r="A29" s="18" t="s">
        <v>27</v>
      </c>
      <c r="B29" s="17">
        <v>736228.8</v>
      </c>
      <c r="C29" s="16">
        <v>0</v>
      </c>
      <c r="D29" s="16">
        <f>30176.02+5624.6+5510.77</f>
        <v>41311.39</v>
      </c>
      <c r="E29" s="12">
        <f>10521.47+13968.99+17487.66+20372.13+12182.22</f>
        <v>74532.47</v>
      </c>
      <c r="F29" s="12">
        <f>11694.35+9474.6+15152.04+23504.57+9517.3</f>
        <v>69342.86</v>
      </c>
      <c r="G29" s="13" t="s">
        <v>11</v>
      </c>
      <c r="H29" s="22"/>
    </row>
    <row r="30" spans="1:8" ht="38.25" x14ac:dyDescent="0.25">
      <c r="A30" s="18" t="s">
        <v>30</v>
      </c>
      <c r="B30" s="17">
        <v>1468100.45</v>
      </c>
      <c r="C30" s="16">
        <v>0</v>
      </c>
      <c r="D30" s="16">
        <f>54214.78+204866.71+177594.24+64680.91</f>
        <v>501356.64</v>
      </c>
      <c r="E30" s="16">
        <f>366216.52+31532.14+310949.84+66883.24</f>
        <v>775581.74</v>
      </c>
      <c r="F30" s="12"/>
      <c r="G30" s="13" t="s">
        <v>11</v>
      </c>
      <c r="H30" s="22"/>
    </row>
    <row r="31" spans="1:8" ht="63.75" x14ac:dyDescent="0.25">
      <c r="A31" s="15" t="s">
        <v>19</v>
      </c>
      <c r="B31" s="17">
        <v>1603118.98</v>
      </c>
      <c r="C31" s="16">
        <v>480935.69</v>
      </c>
      <c r="D31" s="12">
        <v>0</v>
      </c>
      <c r="E31" s="12">
        <v>630799.24</v>
      </c>
      <c r="F31" s="12">
        <v>484474.05</v>
      </c>
      <c r="G31" s="13" t="s">
        <v>11</v>
      </c>
      <c r="H31" s="22"/>
    </row>
    <row r="32" spans="1:8" ht="51" x14ac:dyDescent="0.25">
      <c r="A32" s="15" t="s">
        <v>21</v>
      </c>
      <c r="B32" s="17">
        <v>1252892.99</v>
      </c>
      <c r="C32" s="16">
        <v>0</v>
      </c>
      <c r="D32" s="16">
        <v>375867.87</v>
      </c>
      <c r="E32" s="12">
        <v>842106.31</v>
      </c>
      <c r="F32" s="12"/>
      <c r="G32" s="13" t="s">
        <v>11</v>
      </c>
      <c r="H32" s="22"/>
    </row>
    <row r="33" spans="1:11" ht="38.25" x14ac:dyDescent="0.25">
      <c r="A33" s="18" t="s">
        <v>25</v>
      </c>
      <c r="B33" s="17">
        <v>3650626.42</v>
      </c>
      <c r="C33" s="16">
        <v>0</v>
      </c>
      <c r="D33" s="16">
        <f>365062.64+204005.14+125024.86</f>
        <v>694092.64</v>
      </c>
      <c r="E33" s="12">
        <f>387695.78+317022.07+519212.16</f>
        <v>1223930.01</v>
      </c>
      <c r="F33" s="12">
        <v>302730.39</v>
      </c>
      <c r="G33" s="13" t="s">
        <v>11</v>
      </c>
      <c r="H33" s="22"/>
    </row>
    <row r="34" spans="1:11" ht="51" x14ac:dyDescent="0.25">
      <c r="A34" s="18" t="s">
        <v>33</v>
      </c>
      <c r="B34" s="17">
        <v>184271.94</v>
      </c>
      <c r="C34" s="16"/>
      <c r="D34" s="16">
        <v>55281.59</v>
      </c>
      <c r="E34" s="16">
        <f>26393.94</f>
        <v>26393.94</v>
      </c>
      <c r="F34" s="12">
        <f>38005.92+19294.9</f>
        <v>57300.82</v>
      </c>
      <c r="G34" s="13" t="s">
        <v>11</v>
      </c>
      <c r="H34" s="22"/>
    </row>
    <row r="35" spans="1:11" ht="51" x14ac:dyDescent="0.25">
      <c r="A35" s="18" t="s">
        <v>34</v>
      </c>
      <c r="B35" s="17">
        <v>187083.69</v>
      </c>
      <c r="C35" s="16"/>
      <c r="D35" s="16">
        <v>56125.1</v>
      </c>
      <c r="E35" s="12">
        <f>33677.28+52777.69</f>
        <v>86454.97</v>
      </c>
      <c r="F35" s="12"/>
      <c r="G35" s="13" t="s">
        <v>11</v>
      </c>
      <c r="H35" s="22"/>
      <c r="I35" s="7"/>
    </row>
    <row r="36" spans="1:11" ht="63.75" x14ac:dyDescent="0.25">
      <c r="A36" s="15" t="s">
        <v>40</v>
      </c>
      <c r="B36" s="17">
        <f>332491.06</f>
        <v>332491.06</v>
      </c>
      <c r="C36" s="16"/>
      <c r="D36" s="16"/>
      <c r="E36" s="12">
        <f>174212.92+59718.79</f>
        <v>233931.71000000002</v>
      </c>
      <c r="F36" s="12"/>
      <c r="G36" s="13" t="s">
        <v>11</v>
      </c>
      <c r="H36" s="22"/>
    </row>
    <row r="37" spans="1:11" ht="38.25" x14ac:dyDescent="0.25">
      <c r="A37" s="15" t="s">
        <v>41</v>
      </c>
      <c r="B37" s="17">
        <v>4273005.6100000003</v>
      </c>
      <c r="C37" s="16"/>
      <c r="D37" s="16"/>
      <c r="E37" s="12">
        <f>1281901.67+1003166.96</f>
        <v>2285068.63</v>
      </c>
      <c r="F37" s="12">
        <f>204367.29+491782</f>
        <v>696149.29</v>
      </c>
      <c r="G37" s="13" t="s">
        <v>11</v>
      </c>
      <c r="H37" s="22"/>
      <c r="K37" s="7"/>
    </row>
    <row r="38" spans="1:11" ht="63.75" x14ac:dyDescent="0.25">
      <c r="A38" s="15" t="s">
        <v>42</v>
      </c>
      <c r="B38" s="17">
        <f>365360.18+18064.21</f>
        <v>383424.39</v>
      </c>
      <c r="C38" s="16"/>
      <c r="D38" s="16"/>
      <c r="E38" s="12">
        <f>109608.05+96140.71+107473.77</f>
        <v>313222.53000000003</v>
      </c>
      <c r="F38" s="16">
        <v>17528.2</v>
      </c>
      <c r="G38" s="13" t="s">
        <v>11</v>
      </c>
      <c r="H38" s="22"/>
    </row>
    <row r="39" spans="1:11" ht="51" x14ac:dyDescent="0.25">
      <c r="A39" s="15" t="s">
        <v>43</v>
      </c>
      <c r="B39" s="17">
        <v>173490.51</v>
      </c>
      <c r="C39" s="16"/>
      <c r="D39" s="16"/>
      <c r="E39" s="12"/>
      <c r="F39" s="12">
        <v>52047.15</v>
      </c>
      <c r="G39" s="13" t="s">
        <v>11</v>
      </c>
      <c r="H39" s="22"/>
      <c r="J39" s="20"/>
      <c r="K39" s="21"/>
    </row>
    <row r="40" spans="1:11" ht="17.25" customHeight="1" x14ac:dyDescent="0.25">
      <c r="A40" s="10" t="s">
        <v>7</v>
      </c>
      <c r="B40" s="3">
        <f>SUM(B28:B39)</f>
        <v>15554792.439999999</v>
      </c>
      <c r="C40" s="3">
        <f>SUM(C28:C39)</f>
        <v>480935.69</v>
      </c>
      <c r="D40" s="3">
        <f>SUM(D28:D39)</f>
        <v>1974429.9200000002</v>
      </c>
      <c r="E40" s="3">
        <f>SUM(E28:E39)</f>
        <v>7059642.4299999997</v>
      </c>
      <c r="F40" s="3">
        <f>SUM(F28:F39)</f>
        <v>2080046.44</v>
      </c>
    </row>
    <row r="41" spans="1:11" x14ac:dyDescent="0.25">
      <c r="A41" s="6" t="s">
        <v>8</v>
      </c>
      <c r="B41" s="3">
        <f>C40+D40+E40+F40</f>
        <v>11595054.479999999</v>
      </c>
      <c r="C41" s="9"/>
      <c r="D41" s="9"/>
      <c r="E41" s="9"/>
      <c r="F41" s="9"/>
      <c r="G41" s="4"/>
    </row>
    <row r="42" spans="1:11" ht="9.75" customHeight="1" x14ac:dyDescent="0.25">
      <c r="C42" s="9"/>
      <c r="D42" s="9"/>
      <c r="E42" s="9"/>
      <c r="F42" s="9"/>
      <c r="G42" s="4"/>
    </row>
    <row r="43" spans="1:11" x14ac:dyDescent="0.25">
      <c r="A43" s="6" t="s">
        <v>35</v>
      </c>
      <c r="B43" s="3">
        <f>B40+B21</f>
        <v>22454079.837499999</v>
      </c>
      <c r="C43" s="9"/>
      <c r="D43" s="9"/>
      <c r="E43" s="9"/>
      <c r="F43" s="9"/>
      <c r="G43" s="4"/>
    </row>
    <row r="44" spans="1:11" x14ac:dyDescent="0.25">
      <c r="A44" s="6" t="s">
        <v>36</v>
      </c>
      <c r="B44" s="8">
        <f>B41+B22</f>
        <v>17962757.329999998</v>
      </c>
      <c r="C44" s="4">
        <f>C40+C21</f>
        <v>1533921.53</v>
      </c>
      <c r="D44" s="4">
        <f>D40+D21</f>
        <v>3752160.4299999997</v>
      </c>
      <c r="E44" s="4">
        <f>E40+E21</f>
        <v>9511160.0500000007</v>
      </c>
      <c r="F44" s="4">
        <f>F40+F21</f>
        <v>3165515.32</v>
      </c>
    </row>
    <row r="45" spans="1:11" ht="5.25" customHeight="1" x14ac:dyDescent="0.25"/>
    <row r="46" spans="1:11" ht="30" x14ac:dyDescent="0.25">
      <c r="A46" s="6" t="s">
        <v>12</v>
      </c>
      <c r="B46" s="8">
        <f>E46+F46+D46+C46</f>
        <v>1759088.92</v>
      </c>
      <c r="C46" s="19">
        <v>617465.73</v>
      </c>
      <c r="D46" s="5">
        <v>869690.98</v>
      </c>
      <c r="E46" s="5">
        <v>182671</v>
      </c>
      <c r="F46" s="5">
        <v>89261.21</v>
      </c>
    </row>
    <row r="47" spans="1:11" x14ac:dyDescent="0.25">
      <c r="B47" s="7"/>
    </row>
  </sheetData>
  <mergeCells count="16">
    <mergeCell ref="F25:F26"/>
    <mergeCell ref="G25:G26"/>
    <mergeCell ref="B2:G2"/>
    <mergeCell ref="A25:A26"/>
    <mergeCell ref="B25:B26"/>
    <mergeCell ref="C25:C26"/>
    <mergeCell ref="D25:D26"/>
    <mergeCell ref="E25:E26"/>
    <mergeCell ref="F3:F4"/>
    <mergeCell ref="G3:G4"/>
    <mergeCell ref="A1:G1"/>
    <mergeCell ref="A3:A4"/>
    <mergeCell ref="B3:B4"/>
    <mergeCell ref="C3:C4"/>
    <mergeCell ref="D3:D4"/>
    <mergeCell ref="E3:E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2º TRIMESTRE</vt:lpstr>
      <vt:lpstr>'2º TRIMESTRE'!Área_de_impresión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Manuela Margarita Lopez Nañez</cp:lastModifiedBy>
  <cp:lastPrinted>2015-09-02T14:22:58Z</cp:lastPrinted>
  <dcterms:created xsi:type="dcterms:W3CDTF">2010-12-28T21:03:08Z</dcterms:created>
  <dcterms:modified xsi:type="dcterms:W3CDTF">2017-02-21T17:18:27Z</dcterms:modified>
</cp:coreProperties>
</file>